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308" tabRatio="633"/>
  </bookViews>
  <sheets>
    <sheet name="PCR" sheetId="25" r:id="rId1"/>
  </sheets>
  <calcPr calcId="124519"/>
</workbook>
</file>

<file path=xl/calcChain.xml><?xml version="1.0" encoding="utf-8"?>
<calcChain xmlns="http://schemas.openxmlformats.org/spreadsheetml/2006/main">
  <c r="E17" i="25"/>
  <c r="E18" s="1"/>
  <c r="E19" s="1"/>
  <c r="E20" s="1"/>
  <c r="G19" s="1"/>
  <c r="D22"/>
  <c r="D21"/>
  <c r="D20"/>
  <c r="D19"/>
  <c r="D18"/>
  <c r="D17"/>
  <c r="C20"/>
  <c r="C19"/>
  <c r="C18"/>
  <c r="C17"/>
  <c r="O13"/>
  <c r="P13"/>
  <c r="Q13"/>
  <c r="R13"/>
  <c r="N13"/>
  <c r="M13"/>
  <c r="L13"/>
  <c r="F5" l="1"/>
</calcChain>
</file>

<file path=xl/sharedStrings.xml><?xml version="1.0" encoding="utf-8"?>
<sst xmlns="http://schemas.openxmlformats.org/spreadsheetml/2006/main" count="108" uniqueCount="68">
  <si>
    <t>N</t>
  </si>
  <si>
    <t xml:space="preserve">Company Name </t>
  </si>
  <si>
    <t xml:space="preserve">Description of Goods </t>
  </si>
  <si>
    <t>Physical unit</t>
  </si>
  <si>
    <t xml:space="preserve">LTD Primamed ID </t>
  </si>
  <si>
    <t>QIAamp Viral RNA Mini Kit (250)</t>
  </si>
  <si>
    <t xml:space="preserve">LTD ABM       </t>
  </si>
  <si>
    <t>TaqPath™ COVID-19 CE-IVD RT-PCR Kit, 1000 tests</t>
  </si>
  <si>
    <t>MagMAX™ Viral/Pathogen II (MVP II) Nucleic Acid Isolation Kit, 2,000 preps</t>
  </si>
  <si>
    <t>KingFisher Deepwell 96 Plate, V-bottom, polypropylene, case of 60 plates</t>
  </si>
  <si>
    <t>KingFisher 96 KF microplate (200μL) case of 48 plates</t>
  </si>
  <si>
    <t>KingFisher 96 tip comb for DW magnets, 10 x 10 pcs/box</t>
  </si>
  <si>
    <t>Thermo Scientific™ Matrix™ 850-1250ul Pipette Filter Tips (960 per case)</t>
  </si>
  <si>
    <t>Country of Origin</t>
  </si>
  <si>
    <t>Place of Final Destination     (Project Site)</t>
  </si>
  <si>
    <t xml:space="preserve">Germany </t>
  </si>
  <si>
    <t xml:space="preserve">250 Packs </t>
  </si>
  <si>
    <t>NCDC</t>
  </si>
  <si>
    <t xml:space="preserve">1 050 000, 00 GEL </t>
  </si>
  <si>
    <t>Total Price</t>
  </si>
  <si>
    <t>USD  5 685 100</t>
  </si>
  <si>
    <t>USA</t>
  </si>
  <si>
    <t>Xpert Xpress SARS-CoV-2 kit/10 tests</t>
  </si>
  <si>
    <t>UNICEF</t>
  </si>
  <si>
    <t xml:space="preserve">Delivery </t>
  </si>
  <si>
    <t>01.08.2020</t>
  </si>
  <si>
    <t xml:space="preserve">july </t>
  </si>
  <si>
    <t>august</t>
  </si>
  <si>
    <t>september</t>
  </si>
  <si>
    <t>october</t>
  </si>
  <si>
    <t>Quantity Delivered</t>
  </si>
  <si>
    <t xml:space="preserve">1st delivery 21.07 2020 
2nd delivery 21.08.2020
3rd delivery  21.09.2020
4th delivery 21.10.2020 
</t>
  </si>
  <si>
    <t xml:space="preserve">1st delivery 31.07 2020 
2nd delivery  31.08.2020
3rd delivery 30.09.2020
4th delivery 31.10.2020
</t>
  </si>
  <si>
    <t xml:space="preserve">Information on delilivery </t>
  </si>
  <si>
    <t xml:space="preserve">one batch </t>
  </si>
  <si>
    <r>
      <rPr>
        <b/>
        <sz val="14"/>
        <rFont val="Calibri"/>
        <family val="2"/>
        <scheme val="minor"/>
      </rPr>
      <t>Georgia Emergency COVID-19 Response Project (P173911) WB, AIIB</t>
    </r>
    <r>
      <rPr>
        <sz val="12"/>
        <rFont val="Calibri"/>
        <family val="2"/>
        <scheme val="minor"/>
      </rPr>
      <t xml:space="preserve">
Ministry of Internally Displaced Persons from the Occupied
Territories, Labour, Health and Social Affairs of Georgia</t>
    </r>
  </si>
  <si>
    <t xml:space="preserve">21.07 2020 </t>
  </si>
  <si>
    <t>21.08.2020</t>
  </si>
  <si>
    <t>21.09.2020</t>
  </si>
  <si>
    <t xml:space="preserve">21.10.2020 </t>
  </si>
  <si>
    <t xml:space="preserve"> 31.07 2020 </t>
  </si>
  <si>
    <t>31.08.2020</t>
  </si>
  <si>
    <t>30.09.2020</t>
  </si>
  <si>
    <t>31.10.2020</t>
  </si>
  <si>
    <t>n/a</t>
  </si>
  <si>
    <t>USD 397,800</t>
  </si>
  <si>
    <t>1st batch 40-60 tests;      2nd batch 20-60 batch;    3rd tests - 70-100 batch; 4th batch - 70-100 tests</t>
  </si>
  <si>
    <t>1st batch 40-60 tests;      2nd batch 20-60 batch;    3rd batch - 70-100 batch; 4th batch - 70-100 tests</t>
  </si>
  <si>
    <t>30.10.2020</t>
  </si>
  <si>
    <t>total quantity</t>
  </si>
  <si>
    <t>250 000</t>
  </si>
  <si>
    <t>300 000</t>
  </si>
  <si>
    <t>300 000 ექსტრაქციის შესაბამისი სახარჯები</t>
  </si>
  <si>
    <t>20 000</t>
  </si>
  <si>
    <t>მოწოდების და ხარჯვის განრიგი</t>
  </si>
  <si>
    <t>ივლისი</t>
  </si>
  <si>
    <t>მოწოდება</t>
  </si>
  <si>
    <t>ხარჯვა</t>
  </si>
  <si>
    <t>ბუფერი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</si>
  <si>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</si>
  <si>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</si>
  <si>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</si>
  <si>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</si>
  <si>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</si>
  <si>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ნაშთი</t>
  </si>
  <si>
    <t>ივნისი</t>
  </si>
  <si>
    <t>შესასყიდი ოდენობა</t>
  </si>
  <si>
    <t>ახალი შესყიდვა გამოსაცხადებელია ამ  ოდენობაზე</t>
  </si>
</sst>
</file>

<file path=xl/styles.xml><?xml version="1.0" encoding="utf-8"?>
<styleSheet xmlns="http://schemas.openxmlformats.org/spreadsheetml/2006/main">
  <numFmts count="4">
    <numFmt numFmtId="42" formatCode="_-* #,##0\ &quot;₾&quot;_-;\-* #,##0\ &quot;₾&quot;_-;_-* &quot;-&quot;\ &quot;₾&quot;_-;_-@_-"/>
    <numFmt numFmtId="41" formatCode="_-* #,##0\ _₾_-;\-* #,##0\ _₾_-;_-* &quot;-&quot;\ _₾_-;_-@_-"/>
    <numFmt numFmtId="44" formatCode="_-* #,##0.00\ &quot;₾&quot;_-;\-* #,##0.00\ &quot;₾&quot;_-;_-* &quot;-&quot;??\ &quot;₾&quot;_-;_-@_-"/>
    <numFmt numFmtId="43" formatCode="_-* #,##0.00\ _₾_-;\-* #,##0.00\ _₾_-;_-* &quot;-&quot;??\ _₾_-;_-@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5">
    <xf numFmtId="0" fontId="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21" fillId="25" borderId="12" xfId="0" applyNumberFormat="1" applyFont="1" applyFill="1" applyBorder="1" applyAlignment="1">
      <alignment horizontal="center" vertical="center" wrapText="1"/>
    </xf>
    <xf numFmtId="0" fontId="22" fillId="25" borderId="1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25" borderId="12" xfId="0" applyNumberFormat="1" applyFont="1" applyFill="1" applyBorder="1" applyAlignment="1">
      <alignment horizontal="left" vertical="center" wrapText="1"/>
    </xf>
    <xf numFmtId="0" fontId="21" fillId="25" borderId="13" xfId="0" applyNumberFormat="1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15" fontId="24" fillId="0" borderId="12" xfId="0" applyNumberFormat="1" applyFont="1" applyBorder="1" applyAlignment="1">
      <alignment horizontal="center" vertical="center"/>
    </xf>
    <xf numFmtId="0" fontId="21" fillId="25" borderId="23" xfId="0" applyNumberFormat="1" applyFont="1" applyFill="1" applyBorder="1" applyAlignment="1">
      <alignment horizontal="center" vertical="center" wrapText="1"/>
    </xf>
    <xf numFmtId="0" fontId="21" fillId="26" borderId="12" xfId="0" applyNumberFormat="1" applyFont="1" applyFill="1" applyBorder="1" applyAlignment="1">
      <alignment horizontal="center" vertical="center"/>
    </xf>
    <xf numFmtId="0" fontId="21" fillId="27" borderId="12" xfId="0" applyNumberFormat="1" applyFont="1" applyFill="1" applyBorder="1" applyAlignment="1">
      <alignment horizontal="center" vertical="center" wrapText="1"/>
    </xf>
    <xf numFmtId="15" fontId="24" fillId="32" borderId="12" xfId="0" applyNumberFormat="1" applyFont="1" applyFill="1" applyBorder="1" applyAlignment="1">
      <alignment horizontal="center" vertical="center"/>
    </xf>
    <xf numFmtId="0" fontId="24" fillId="30" borderId="12" xfId="0" applyFont="1" applyFill="1" applyBorder="1" applyAlignment="1">
      <alignment horizontal="center" vertical="center"/>
    </xf>
    <xf numFmtId="0" fontId="21" fillId="29" borderId="13" xfId="0" applyNumberFormat="1" applyFont="1" applyFill="1" applyBorder="1" applyAlignment="1">
      <alignment horizontal="center" vertical="center" wrapText="1"/>
    </xf>
    <xf numFmtId="0" fontId="24" fillId="31" borderId="12" xfId="0" applyFont="1" applyFill="1" applyBorder="1" applyAlignment="1">
      <alignment horizontal="center" vertical="center"/>
    </xf>
    <xf numFmtId="0" fontId="24" fillId="32" borderId="12" xfId="0" applyFont="1" applyFill="1" applyBorder="1" applyAlignment="1">
      <alignment horizontal="center" vertical="center"/>
    </xf>
    <xf numFmtId="0" fontId="22" fillId="25" borderId="10" xfId="0" applyNumberFormat="1" applyFont="1" applyFill="1" applyBorder="1" applyAlignment="1">
      <alignment horizontal="center" vertical="center" wrapText="1"/>
    </xf>
    <xf numFmtId="0" fontId="21" fillId="25" borderId="22" xfId="0" applyNumberFormat="1" applyFont="1" applyFill="1" applyBorder="1" applyAlignment="1">
      <alignment horizontal="left" vertical="center" wrapText="1"/>
    </xf>
    <xf numFmtId="4" fontId="21" fillId="25" borderId="12" xfId="0" applyNumberFormat="1" applyFont="1" applyFill="1" applyBorder="1" applyAlignment="1">
      <alignment horizontal="center" vertical="center" wrapText="1"/>
    </xf>
    <xf numFmtId="15" fontId="24" fillId="0" borderId="13" xfId="0" applyNumberFormat="1" applyFont="1" applyFill="1" applyBorder="1" applyAlignment="1">
      <alignment horizontal="center" vertical="center"/>
    </xf>
    <xf numFmtId="15" fontId="24" fillId="0" borderId="21" xfId="0" applyNumberFormat="1" applyFont="1" applyFill="1" applyBorder="1" applyAlignment="1">
      <alignment horizontal="center" vertical="center"/>
    </xf>
    <xf numFmtId="15" fontId="24" fillId="0" borderId="14" xfId="0" applyNumberFormat="1" applyFont="1" applyFill="1" applyBorder="1" applyAlignment="1">
      <alignment horizontal="center" vertical="center"/>
    </xf>
    <xf numFmtId="0" fontId="26" fillId="24" borderId="12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34" borderId="12" xfId="0" applyNumberFormat="1" applyFont="1" applyFill="1" applyBorder="1" applyAlignment="1">
      <alignment horizontal="center" vertical="center" wrapText="1"/>
    </xf>
    <xf numFmtId="0" fontId="26" fillId="34" borderId="11" xfId="0" applyNumberFormat="1" applyFont="1" applyFill="1" applyBorder="1" applyAlignment="1">
      <alignment horizontal="center" vertical="center" wrapText="1"/>
    </xf>
    <xf numFmtId="0" fontId="26" fillId="34" borderId="18" xfId="0" applyNumberFormat="1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22" fillId="24" borderId="12" xfId="0" applyNumberFormat="1" applyFont="1" applyFill="1" applyBorder="1" applyAlignment="1">
      <alignment horizontal="center" vertical="center"/>
    </xf>
    <xf numFmtId="0" fontId="21" fillId="25" borderId="12" xfId="0" applyNumberFormat="1" applyFont="1" applyFill="1" applyBorder="1" applyAlignment="1">
      <alignment horizontal="center" vertical="center" wrapText="1"/>
    </xf>
    <xf numFmtId="0" fontId="21" fillId="25" borderId="23" xfId="0" applyNumberFormat="1" applyFont="1" applyFill="1" applyBorder="1" applyAlignment="1">
      <alignment horizontal="center" vertical="center" wrapText="1"/>
    </xf>
    <xf numFmtId="0" fontId="22" fillId="25" borderId="12" xfId="0" applyNumberFormat="1" applyFont="1" applyFill="1" applyBorder="1" applyAlignment="1">
      <alignment horizontal="center" vertical="center" wrapText="1"/>
    </xf>
    <xf numFmtId="0" fontId="22" fillId="25" borderId="23" xfId="0" applyNumberFormat="1" applyFont="1" applyFill="1" applyBorder="1" applyAlignment="1">
      <alignment horizontal="center" vertical="center" wrapText="1"/>
    </xf>
    <xf numFmtId="0" fontId="21" fillId="25" borderId="11" xfId="0" applyNumberFormat="1" applyFont="1" applyFill="1" applyBorder="1" applyAlignment="1">
      <alignment horizontal="center" vertical="center" wrapText="1"/>
    </xf>
    <xf numFmtId="0" fontId="21" fillId="25" borderId="18" xfId="0" applyNumberFormat="1" applyFont="1" applyFill="1" applyBorder="1" applyAlignment="1">
      <alignment horizontal="center" vertical="center" wrapText="1"/>
    </xf>
    <xf numFmtId="0" fontId="26" fillId="33" borderId="11" xfId="0" applyNumberFormat="1" applyFont="1" applyFill="1" applyBorder="1" applyAlignment="1">
      <alignment horizontal="center" vertical="center" wrapText="1"/>
    </xf>
    <xf numFmtId="0" fontId="26" fillId="33" borderId="10" xfId="0" applyNumberFormat="1" applyFont="1" applyFill="1" applyBorder="1" applyAlignment="1">
      <alignment horizontal="center" vertical="center" wrapText="1"/>
    </xf>
    <xf numFmtId="0" fontId="26" fillId="34" borderId="18" xfId="0" applyNumberFormat="1" applyFont="1" applyFill="1" applyBorder="1" applyAlignment="1">
      <alignment horizontal="center" vertical="center" wrapText="1"/>
    </xf>
    <xf numFmtId="0" fontId="26" fillId="34" borderId="10" xfId="0" applyNumberFormat="1" applyFont="1" applyFill="1" applyBorder="1" applyAlignment="1">
      <alignment horizontal="center" vertical="center" wrapText="1"/>
    </xf>
    <xf numFmtId="0" fontId="22" fillId="24" borderId="12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2" fillId="27" borderId="19" xfId="0" applyNumberFormat="1" applyFont="1" applyFill="1" applyBorder="1" applyAlignment="1">
      <alignment horizontal="center" vertical="center" wrapText="1"/>
    </xf>
    <xf numFmtId="0" fontId="22" fillId="27" borderId="15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 wrapText="1"/>
    </xf>
    <xf numFmtId="0" fontId="22" fillId="28" borderId="12" xfId="0" applyNumberFormat="1" applyFont="1" applyFill="1" applyBorder="1" applyAlignment="1">
      <alignment horizontal="center" vertical="center" wrapText="1"/>
    </xf>
    <xf numFmtId="0" fontId="25" fillId="31" borderId="13" xfId="0" applyNumberFormat="1" applyFont="1" applyFill="1" applyBorder="1" applyAlignment="1">
      <alignment horizontal="center" vertical="center" wrapText="1"/>
    </xf>
    <xf numFmtId="0" fontId="25" fillId="31" borderId="14" xfId="0" applyNumberFormat="1" applyFont="1" applyFill="1" applyBorder="1" applyAlignment="1">
      <alignment horizontal="center" vertical="center" wrapText="1"/>
    </xf>
    <xf numFmtId="0" fontId="22" fillId="30" borderId="13" xfId="0" applyNumberFormat="1" applyFont="1" applyFill="1" applyBorder="1" applyAlignment="1">
      <alignment horizontal="center" vertical="center" wrapText="1"/>
    </xf>
    <xf numFmtId="0" fontId="22" fillId="30" borderId="14" xfId="0" applyNumberFormat="1" applyFont="1" applyFill="1" applyBorder="1" applyAlignment="1">
      <alignment horizontal="center" vertical="center" wrapText="1"/>
    </xf>
    <xf numFmtId="0" fontId="25" fillId="32" borderId="13" xfId="0" applyNumberFormat="1" applyFont="1" applyFill="1" applyBorder="1" applyAlignment="1">
      <alignment horizontal="center" vertical="center" wrapText="1"/>
    </xf>
    <xf numFmtId="0" fontId="25" fillId="32" borderId="14" xfId="0" applyNumberFormat="1" applyFont="1" applyFill="1" applyBorder="1" applyAlignment="1">
      <alignment horizontal="center" vertical="center" wrapText="1"/>
    </xf>
    <xf numFmtId="0" fontId="22" fillId="28" borderId="16" xfId="0" applyNumberFormat="1" applyFont="1" applyFill="1" applyBorder="1" applyAlignment="1">
      <alignment horizontal="center" vertical="center"/>
    </xf>
    <xf numFmtId="0" fontId="22" fillId="28" borderId="17" xfId="0" applyNumberFormat="1" applyFont="1" applyFill="1" applyBorder="1" applyAlignment="1">
      <alignment horizontal="center" vertical="center"/>
    </xf>
    <xf numFmtId="0" fontId="22" fillId="28" borderId="19" xfId="0" applyNumberFormat="1" applyFont="1" applyFill="1" applyBorder="1" applyAlignment="1">
      <alignment horizontal="center" vertical="center"/>
    </xf>
    <xf numFmtId="0" fontId="22" fillId="28" borderId="15" xfId="0" applyNumberFormat="1" applyFont="1" applyFill="1" applyBorder="1" applyAlignment="1">
      <alignment horizontal="center" vertical="center"/>
    </xf>
    <xf numFmtId="43" fontId="23" fillId="0" borderId="0" xfId="4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</cellXfs>
  <cellStyles count="135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topLeftCell="A11" zoomScale="98" zoomScaleNormal="98" workbookViewId="0">
      <selection activeCell="I18" sqref="I18"/>
    </sheetView>
  </sheetViews>
  <sheetFormatPr defaultColWidth="20.77734375" defaultRowHeight="15"/>
  <cols>
    <col min="1" max="1" width="3.88671875" style="3" customWidth="1"/>
    <col min="2" max="2" width="20.77734375" style="3"/>
    <col min="3" max="3" width="20.21875" style="3" customWidth="1"/>
    <col min="4" max="4" width="18.21875" style="3" customWidth="1"/>
    <col min="5" max="5" width="19" style="3" customWidth="1"/>
    <col min="6" max="6" width="19" style="24" customWidth="1"/>
    <col min="7" max="7" width="25" style="3" customWidth="1"/>
    <col min="8" max="8" width="20.6640625" style="3" customWidth="1"/>
    <col min="9" max="9" width="35.88671875" style="3" customWidth="1"/>
    <col min="10" max="10" width="28.5546875" style="3" customWidth="1"/>
    <col min="11" max="11" width="14.6640625" style="3" customWidth="1"/>
    <col min="12" max="12" width="16.6640625" style="3" customWidth="1"/>
    <col min="13" max="14" width="16.77734375" style="3" customWidth="1"/>
    <col min="15" max="15" width="23.44140625" style="3" customWidth="1"/>
    <col min="16" max="16" width="23.88671875" style="3" customWidth="1"/>
    <col min="17" max="18" width="17.109375" style="3" customWidth="1"/>
    <col min="19" max="16384" width="20.77734375" style="3"/>
  </cols>
  <sheetData>
    <row r="1" spans="1:18" ht="57.6" customHeight="1">
      <c r="A1" s="28" t="s">
        <v>35</v>
      </c>
      <c r="B1" s="28"/>
      <c r="C1" s="28"/>
      <c r="D1" s="28"/>
      <c r="E1" s="28"/>
      <c r="F1" s="28"/>
      <c r="G1" s="28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54.6" customHeight="1">
      <c r="A2" s="29" t="s">
        <v>0</v>
      </c>
      <c r="B2" s="29" t="s">
        <v>1</v>
      </c>
      <c r="C2" s="40" t="s">
        <v>2</v>
      </c>
      <c r="D2" s="40" t="s">
        <v>13</v>
      </c>
      <c r="E2" s="40" t="s">
        <v>3</v>
      </c>
      <c r="F2" s="23"/>
      <c r="G2" s="40" t="s">
        <v>19</v>
      </c>
      <c r="H2" s="40" t="s">
        <v>14</v>
      </c>
      <c r="I2" s="49" t="s">
        <v>24</v>
      </c>
      <c r="J2" s="49"/>
      <c r="K2" s="49"/>
      <c r="L2" s="49"/>
      <c r="M2" s="49"/>
      <c r="N2" s="49"/>
      <c r="O2" s="49"/>
      <c r="P2" s="49"/>
      <c r="Q2" s="49"/>
      <c r="R2" s="49"/>
    </row>
    <row r="3" spans="1:18" ht="54.6" customHeight="1">
      <c r="A3" s="29"/>
      <c r="B3" s="29"/>
      <c r="C3" s="40"/>
      <c r="D3" s="40"/>
      <c r="E3" s="40"/>
      <c r="F3" s="36" t="s">
        <v>49</v>
      </c>
      <c r="G3" s="40"/>
      <c r="H3" s="40"/>
      <c r="I3" s="56" t="s">
        <v>33</v>
      </c>
      <c r="J3" s="57"/>
      <c r="K3" s="49" t="s">
        <v>30</v>
      </c>
      <c r="L3" s="49"/>
      <c r="M3" s="49"/>
      <c r="N3" s="49"/>
      <c r="O3" s="49"/>
      <c r="P3" s="49"/>
      <c r="Q3" s="49"/>
      <c r="R3" s="49"/>
    </row>
    <row r="4" spans="1:18" ht="102" customHeight="1">
      <c r="A4" s="29" t="s">
        <v>0</v>
      </c>
      <c r="B4" s="29"/>
      <c r="C4" s="40"/>
      <c r="D4" s="40"/>
      <c r="E4" s="40"/>
      <c r="F4" s="37"/>
      <c r="G4" s="40"/>
      <c r="H4" s="40"/>
      <c r="I4" s="58"/>
      <c r="J4" s="59"/>
      <c r="K4" s="45" t="s">
        <v>26</v>
      </c>
      <c r="L4" s="46"/>
      <c r="M4" s="50" t="s">
        <v>27</v>
      </c>
      <c r="N4" s="51"/>
      <c r="O4" s="52" t="s">
        <v>28</v>
      </c>
      <c r="P4" s="53"/>
      <c r="Q4" s="54" t="s">
        <v>29</v>
      </c>
      <c r="R4" s="55"/>
    </row>
    <row r="5" spans="1:18" ht="85.8" customHeight="1">
      <c r="A5" s="2">
        <v>1</v>
      </c>
      <c r="B5" s="2" t="s">
        <v>4</v>
      </c>
      <c r="C5" s="1" t="s">
        <v>5</v>
      </c>
      <c r="D5" s="1" t="s">
        <v>15</v>
      </c>
      <c r="E5" s="1" t="s">
        <v>16</v>
      </c>
      <c r="F5" s="25">
        <f>250*250</f>
        <v>62500</v>
      </c>
      <c r="G5" s="1" t="s">
        <v>18</v>
      </c>
      <c r="H5" s="1" t="s">
        <v>17</v>
      </c>
      <c r="I5" s="17" t="s">
        <v>34</v>
      </c>
      <c r="J5" s="6" t="s">
        <v>25</v>
      </c>
      <c r="K5" s="47" t="s">
        <v>44</v>
      </c>
      <c r="L5" s="48"/>
      <c r="M5" s="14" t="s">
        <v>25</v>
      </c>
      <c r="N5" s="14">
        <v>62500</v>
      </c>
      <c r="O5" s="41" t="s">
        <v>44</v>
      </c>
      <c r="P5" s="42"/>
      <c r="Q5" s="42"/>
      <c r="R5" s="43"/>
    </row>
    <row r="6" spans="1:18" ht="88.2" customHeight="1">
      <c r="A6" s="30">
        <v>2</v>
      </c>
      <c r="B6" s="32" t="s">
        <v>6</v>
      </c>
      <c r="C6" s="1" t="s">
        <v>7</v>
      </c>
      <c r="D6" s="4" t="s">
        <v>21</v>
      </c>
      <c r="E6" s="1">
        <v>250</v>
      </c>
      <c r="F6" s="26" t="s">
        <v>50</v>
      </c>
      <c r="G6" s="34" t="s">
        <v>20</v>
      </c>
      <c r="H6" s="1" t="s">
        <v>17</v>
      </c>
      <c r="I6" s="5" t="s">
        <v>47</v>
      </c>
      <c r="J6" s="6" t="s">
        <v>31</v>
      </c>
      <c r="K6" s="10" t="s">
        <v>36</v>
      </c>
      <c r="L6" s="10">
        <v>60000</v>
      </c>
      <c r="M6" s="15" t="s">
        <v>37</v>
      </c>
      <c r="N6" s="14">
        <v>60000</v>
      </c>
      <c r="O6" s="13" t="s">
        <v>38</v>
      </c>
      <c r="P6" s="13">
        <v>60000</v>
      </c>
      <c r="Q6" s="16" t="s">
        <v>39</v>
      </c>
      <c r="R6" s="16">
        <v>70000</v>
      </c>
    </row>
    <row r="7" spans="1:18" ht="88.2" customHeight="1">
      <c r="A7" s="30"/>
      <c r="B7" s="32"/>
      <c r="C7" s="1" t="s">
        <v>8</v>
      </c>
      <c r="D7" s="4" t="s">
        <v>21</v>
      </c>
      <c r="E7" s="1">
        <v>150</v>
      </c>
      <c r="F7" s="27" t="s">
        <v>51</v>
      </c>
      <c r="G7" s="35"/>
      <c r="H7" s="1" t="s">
        <v>17</v>
      </c>
      <c r="I7" s="5" t="s">
        <v>47</v>
      </c>
      <c r="J7" s="6" t="s">
        <v>32</v>
      </c>
      <c r="K7" s="11" t="s">
        <v>40</v>
      </c>
      <c r="L7" s="10">
        <v>60000</v>
      </c>
      <c r="M7" s="15" t="s">
        <v>41</v>
      </c>
      <c r="N7" s="14">
        <v>60000</v>
      </c>
      <c r="O7" s="13" t="s">
        <v>42</v>
      </c>
      <c r="P7" s="13">
        <v>80000</v>
      </c>
      <c r="Q7" s="16" t="s">
        <v>43</v>
      </c>
      <c r="R7" s="16">
        <v>100000</v>
      </c>
    </row>
    <row r="8" spans="1:18" ht="88.2" customHeight="1">
      <c r="A8" s="30"/>
      <c r="B8" s="32"/>
      <c r="C8" s="1" t="s">
        <v>9</v>
      </c>
      <c r="D8" s="4" t="s">
        <v>21</v>
      </c>
      <c r="E8" s="1">
        <v>400</v>
      </c>
      <c r="F8" s="38" t="s">
        <v>52</v>
      </c>
      <c r="G8" s="35"/>
      <c r="H8" s="1" t="s">
        <v>17</v>
      </c>
      <c r="I8" s="5" t="s">
        <v>46</v>
      </c>
      <c r="J8" s="6" t="s">
        <v>32</v>
      </c>
      <c r="K8" s="11" t="s">
        <v>40</v>
      </c>
      <c r="L8" s="11"/>
      <c r="M8" s="15" t="s">
        <v>41</v>
      </c>
      <c r="N8" s="14"/>
      <c r="O8" s="13" t="s">
        <v>42</v>
      </c>
      <c r="P8" s="13"/>
      <c r="Q8" s="16" t="s">
        <v>43</v>
      </c>
      <c r="R8" s="16"/>
    </row>
    <row r="9" spans="1:18" ht="88.2" customHeight="1">
      <c r="A9" s="30"/>
      <c r="B9" s="32"/>
      <c r="C9" s="1" t="s">
        <v>10</v>
      </c>
      <c r="D9" s="4" t="s">
        <v>21</v>
      </c>
      <c r="E9" s="1">
        <v>200</v>
      </c>
      <c r="F9" s="38"/>
      <c r="G9" s="35"/>
      <c r="H9" s="1" t="s">
        <v>17</v>
      </c>
      <c r="I9" s="5" t="s">
        <v>47</v>
      </c>
      <c r="J9" s="6" t="s">
        <v>32</v>
      </c>
      <c r="K9" s="11" t="s">
        <v>40</v>
      </c>
      <c r="L9" s="11"/>
      <c r="M9" s="15" t="s">
        <v>41</v>
      </c>
      <c r="N9" s="14"/>
      <c r="O9" s="13" t="s">
        <v>42</v>
      </c>
      <c r="P9" s="13"/>
      <c r="Q9" s="16" t="s">
        <v>43</v>
      </c>
      <c r="R9" s="16"/>
    </row>
    <row r="10" spans="1:18" ht="88.2" customHeight="1">
      <c r="A10" s="30"/>
      <c r="B10" s="32"/>
      <c r="C10" s="1" t="s">
        <v>11</v>
      </c>
      <c r="D10" s="4" t="s">
        <v>21</v>
      </c>
      <c r="E10" s="1">
        <v>300</v>
      </c>
      <c r="F10" s="38"/>
      <c r="G10" s="35"/>
      <c r="H10" s="1" t="s">
        <v>17</v>
      </c>
      <c r="I10" s="5" t="s">
        <v>47</v>
      </c>
      <c r="J10" s="6" t="s">
        <v>32</v>
      </c>
      <c r="K10" s="11" t="s">
        <v>40</v>
      </c>
      <c r="L10" s="11"/>
      <c r="M10" s="15" t="s">
        <v>41</v>
      </c>
      <c r="N10" s="14"/>
      <c r="O10" s="13" t="s">
        <v>42</v>
      </c>
      <c r="P10" s="13"/>
      <c r="Q10" s="16" t="s">
        <v>43</v>
      </c>
      <c r="R10" s="16"/>
    </row>
    <row r="11" spans="1:18" ht="88.2" customHeight="1">
      <c r="A11" s="31"/>
      <c r="B11" s="33"/>
      <c r="C11" s="9" t="s">
        <v>12</v>
      </c>
      <c r="D11" s="4" t="s">
        <v>21</v>
      </c>
      <c r="E11" s="9">
        <v>500</v>
      </c>
      <c r="F11" s="39"/>
      <c r="G11" s="35"/>
      <c r="H11" s="9" t="s">
        <v>17</v>
      </c>
      <c r="I11" s="5" t="s">
        <v>47</v>
      </c>
      <c r="J11" s="18" t="s">
        <v>32</v>
      </c>
      <c r="K11" s="11" t="s">
        <v>40</v>
      </c>
      <c r="L11" s="11"/>
      <c r="M11" s="15" t="s">
        <v>41</v>
      </c>
      <c r="N11" s="14"/>
      <c r="O11" s="13" t="s">
        <v>42</v>
      </c>
      <c r="P11" s="13"/>
      <c r="Q11" s="16" t="s">
        <v>43</v>
      </c>
      <c r="R11" s="16"/>
    </row>
    <row r="12" spans="1:18" ht="100.95" customHeight="1">
      <c r="A12" s="1">
        <v>3</v>
      </c>
      <c r="B12" s="2" t="s">
        <v>23</v>
      </c>
      <c r="C12" s="1" t="s">
        <v>22</v>
      </c>
      <c r="D12" s="7"/>
      <c r="E12" s="1">
        <v>2000</v>
      </c>
      <c r="F12" s="25" t="s">
        <v>53</v>
      </c>
      <c r="G12" s="19" t="s">
        <v>45</v>
      </c>
      <c r="H12" s="1"/>
      <c r="I12" s="17" t="s">
        <v>34</v>
      </c>
      <c r="J12" s="8">
        <v>44134</v>
      </c>
      <c r="K12" s="20"/>
      <c r="L12" s="21"/>
      <c r="M12" s="21"/>
      <c r="N12" s="21"/>
      <c r="O12" s="21"/>
      <c r="P12" s="22"/>
      <c r="Q12" s="12" t="s">
        <v>48</v>
      </c>
      <c r="R12" s="16" t="s">
        <v>53</v>
      </c>
    </row>
    <row r="13" spans="1:18" ht="34.799999999999997" customHeight="1">
      <c r="L13" s="3">
        <f>SUM(L6:L12)</f>
        <v>120000</v>
      </c>
      <c r="M13" s="3">
        <f t="shared" ref="M13" si="0">SUM(M6:M12)</f>
        <v>0</v>
      </c>
      <c r="N13" s="3">
        <f>SUM(N5:N12)</f>
        <v>182500</v>
      </c>
      <c r="O13" s="3">
        <f t="shared" ref="O13:R13" si="1">SUM(O5:O12)</f>
        <v>0</v>
      </c>
      <c r="P13" s="3">
        <f t="shared" si="1"/>
        <v>140000</v>
      </c>
      <c r="Q13" s="3">
        <f t="shared" si="1"/>
        <v>0</v>
      </c>
      <c r="R13" s="3">
        <f t="shared" si="1"/>
        <v>170000</v>
      </c>
    </row>
    <row r="15" spans="1:18" ht="30">
      <c r="B15" s="62" t="s">
        <v>54</v>
      </c>
      <c r="C15" s="61" t="s">
        <v>56</v>
      </c>
      <c r="D15" s="61" t="s">
        <v>57</v>
      </c>
      <c r="E15" s="61" t="s">
        <v>64</v>
      </c>
      <c r="F15" s="61" t="s">
        <v>58</v>
      </c>
      <c r="G15" s="62" t="s">
        <v>66</v>
      </c>
      <c r="H15" s="61"/>
    </row>
    <row r="16" spans="1:18">
      <c r="B16" s="61" t="s">
        <v>65</v>
      </c>
      <c r="C16" s="61"/>
      <c r="D16" s="61"/>
      <c r="E16" s="61">
        <v>50000</v>
      </c>
      <c r="F16" s="61"/>
      <c r="G16" s="61"/>
      <c r="H16" s="61"/>
    </row>
    <row r="17" spans="2:16">
      <c r="B17" s="61" t="s">
        <v>55</v>
      </c>
      <c r="C17" s="61">
        <f>L13</f>
        <v>120000</v>
      </c>
      <c r="D17" s="61">
        <f>3500*30</f>
        <v>105000</v>
      </c>
      <c r="E17" s="61">
        <f>C17+E16-D17</f>
        <v>65000</v>
      </c>
      <c r="F17" s="61"/>
      <c r="G17" s="61"/>
      <c r="H17" s="61"/>
    </row>
    <row r="18" spans="2:16">
      <c r="B18" s="61" t="s">
        <v>59</v>
      </c>
      <c r="C18" s="61">
        <f>N13</f>
        <v>182500</v>
      </c>
      <c r="D18" s="61">
        <f>4000*30</f>
        <v>120000</v>
      </c>
      <c r="E18" s="61">
        <f>C18+E17-D18</f>
        <v>127500</v>
      </c>
      <c r="F18" s="61"/>
      <c r="G18" s="61"/>
      <c r="H18" s="61"/>
    </row>
    <row r="19" spans="2:16" ht="45">
      <c r="B19" s="61" t="s">
        <v>60</v>
      </c>
      <c r="C19" s="61">
        <f>P13</f>
        <v>140000</v>
      </c>
      <c r="D19" s="61">
        <f>5000*30</f>
        <v>150000</v>
      </c>
      <c r="E19" s="61">
        <f>C19+E18-D19</f>
        <v>117500</v>
      </c>
      <c r="F19" s="61"/>
      <c r="G19" s="63">
        <f>D21+D22+F21-E20</f>
        <v>462500</v>
      </c>
      <c r="H19" s="62" t="s">
        <v>67</v>
      </c>
    </row>
    <row r="20" spans="2:16">
      <c r="B20" s="61" t="s">
        <v>61</v>
      </c>
      <c r="C20" s="61">
        <f>R13</f>
        <v>170000</v>
      </c>
      <c r="D20" s="61">
        <f>6000*30</f>
        <v>180000</v>
      </c>
      <c r="E20" s="61">
        <f>C20+E19-D20</f>
        <v>107500</v>
      </c>
      <c r="F20" s="61"/>
      <c r="G20" s="61"/>
      <c r="H20" s="61"/>
      <c r="P20" s="60"/>
    </row>
    <row r="21" spans="2:16">
      <c r="B21" s="61" t="s">
        <v>62</v>
      </c>
      <c r="C21" s="61"/>
      <c r="D21" s="61">
        <f>7000*30</f>
        <v>210000</v>
      </c>
      <c r="E21" s="61"/>
      <c r="F21" s="61">
        <v>120000</v>
      </c>
      <c r="G21" s="61"/>
      <c r="H21" s="61"/>
    </row>
    <row r="22" spans="2:16">
      <c r="B22" s="61" t="s">
        <v>63</v>
      </c>
      <c r="C22" s="61"/>
      <c r="D22" s="61">
        <f>8000*30</f>
        <v>240000</v>
      </c>
      <c r="E22" s="61"/>
      <c r="F22" s="61">
        <v>120000</v>
      </c>
      <c r="G22" s="61"/>
      <c r="H22" s="61"/>
    </row>
  </sheetData>
  <mergeCells count="23">
    <mergeCell ref="O5:R5"/>
    <mergeCell ref="H1:R1"/>
    <mergeCell ref="K4:L4"/>
    <mergeCell ref="K5:L5"/>
    <mergeCell ref="K3:R3"/>
    <mergeCell ref="I2:R2"/>
    <mergeCell ref="M4:N4"/>
    <mergeCell ref="O4:P4"/>
    <mergeCell ref="Q4:R4"/>
    <mergeCell ref="H2:H4"/>
    <mergeCell ref="I3:J4"/>
    <mergeCell ref="A1:G1"/>
    <mergeCell ref="A2:A4"/>
    <mergeCell ref="A6:A11"/>
    <mergeCell ref="B6:B11"/>
    <mergeCell ref="G6:G11"/>
    <mergeCell ref="F3:F4"/>
    <mergeCell ref="F8:F11"/>
    <mergeCell ref="B2:B4"/>
    <mergeCell ref="C2:C4"/>
    <mergeCell ref="D2:D4"/>
    <mergeCell ref="E2:E4"/>
    <mergeCell ref="G2:G4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PCR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wb323203</dc:creator>
  <cp:lastModifiedBy>Windows User</cp:lastModifiedBy>
  <cp:lastPrinted>2015-01-16T19:06:11Z</cp:lastPrinted>
  <dcterms:created xsi:type="dcterms:W3CDTF">2008-08-01T19:30:21Z</dcterms:created>
  <dcterms:modified xsi:type="dcterms:W3CDTF">2020-07-12T11:24:02Z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